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5360" windowHeight="6996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<sst xmlns="http://schemas.openxmlformats.org/spreadsheetml/2006/main" count="141" uniqueCount="89">
  <si>
    <t>m2</t>
  </si>
  <si>
    <t>%</t>
  </si>
  <si>
    <t>min.</t>
  </si>
  <si>
    <t>max.</t>
  </si>
  <si>
    <t>Name:</t>
  </si>
  <si>
    <t>Filling: only the bold RED numbers. The numbers on light green cells are calculated.</t>
  </si>
  <si>
    <t>To fill:</t>
  </si>
  <si>
    <t>Value</t>
  </si>
  <si>
    <t>structure (plan)</t>
  </si>
  <si>
    <t>architectural coeff.</t>
  </si>
  <si>
    <t xml:space="preserve">dispositons, material qualities, big spaces, etc. </t>
  </si>
  <si>
    <t xml:space="preserve">technological coeff. </t>
  </si>
  <si>
    <t xml:space="preserve">mangement coeff. </t>
  </si>
  <si>
    <t xml:space="preserve">site organization, contracting, financing conditions, etc. </t>
  </si>
  <si>
    <t>EUR/m2</t>
  </si>
  <si>
    <t>EUR</t>
  </si>
  <si>
    <t>Construction Cost (hard costs)</t>
  </si>
  <si>
    <t>all building net floorspace</t>
  </si>
  <si>
    <t>estimated construction cost</t>
  </si>
  <si>
    <t>EUR/pc</t>
  </si>
  <si>
    <t>pcs</t>
  </si>
  <si>
    <t>number of parkings</t>
  </si>
  <si>
    <t>parking av. cost</t>
  </si>
  <si>
    <t>allover garden cost</t>
  </si>
  <si>
    <t>Construction Cost</t>
  </si>
  <si>
    <t>Allover Construction Cost</t>
  </si>
  <si>
    <t>preparation phase</t>
  </si>
  <si>
    <t>briefing, feasibility studies, location and archi sketches,…</t>
  </si>
  <si>
    <t>ground survey &amp; tests</t>
  </si>
  <si>
    <t>architectural concept</t>
  </si>
  <si>
    <t>soil mechanics, tests, prelim. archeology, etc. …</t>
  </si>
  <si>
    <t>depending on the contractual conditions of archi services</t>
  </si>
  <si>
    <t>ingeneering concepts</t>
  </si>
  <si>
    <t>depending on the contractual conditions of services</t>
  </si>
  <si>
    <t>project management</t>
  </si>
  <si>
    <t>direction, surveying, control, organization, documentation…</t>
  </si>
  <si>
    <t>financial cost</t>
  </si>
  <si>
    <t>depending on the risks and contractual conditions</t>
  </si>
  <si>
    <t>lawyer</t>
  </si>
  <si>
    <t>contracting, procurements, debates, …</t>
  </si>
  <si>
    <t>insurance, security</t>
  </si>
  <si>
    <t>… of the constructed elements of the building</t>
  </si>
  <si>
    <t>PR, advertising</t>
  </si>
  <si>
    <t>advertising, showroom, press releases, …</t>
  </si>
  <si>
    <t>artistic elements</t>
  </si>
  <si>
    <t>artworks in and around the building</t>
  </si>
  <si>
    <t>reserve</t>
  </si>
  <si>
    <t>total parking construction cost</t>
  </si>
  <si>
    <t>parking construction cost / piece</t>
  </si>
  <si>
    <t>covering unforseeing risk's damages</t>
  </si>
  <si>
    <t xml:space="preserve">less </t>
  </si>
  <si>
    <t>more</t>
  </si>
  <si>
    <t>by the local RE market</t>
  </si>
  <si>
    <t>groud acquisition</t>
  </si>
  <si>
    <t>infrastructural dev.t</t>
  </si>
  <si>
    <t>furnitures</t>
  </si>
  <si>
    <t xml:space="preserve">interiors, equipments </t>
  </si>
  <si>
    <t>spec. technology</t>
  </si>
  <si>
    <t>info technology</t>
  </si>
  <si>
    <t>softwares</t>
  </si>
  <si>
    <t>Development summary</t>
  </si>
  <si>
    <t xml:space="preserve">construction </t>
  </si>
  <si>
    <t>auxiliaires</t>
  </si>
  <si>
    <t>total</t>
  </si>
  <si>
    <t>TVA (tax)</t>
  </si>
  <si>
    <t>negotiating with local supplier</t>
  </si>
  <si>
    <t>spec.envelopes, surfaces, equipments, …</t>
  </si>
  <si>
    <t xml:space="preserve">furnitures - ordering or buying </t>
  </si>
  <si>
    <t>storage, documentation, essaies, etc.</t>
  </si>
  <si>
    <t xml:space="preserve">security and info nets, video channels, etc. </t>
  </si>
  <si>
    <t>for nets, security, building control, etc.</t>
  </si>
  <si>
    <t>Elements of the Simplified Development Cost Estimation</t>
  </si>
  <si>
    <t>building total covered floorspace</t>
  </si>
  <si>
    <t>garden and exterior construction and equipments</t>
  </si>
  <si>
    <t>Development allover costs with tax:</t>
  </si>
  <si>
    <t>structure</t>
  </si>
  <si>
    <t>Additional (soft) costs - proportionally counted in % of the allover construction cost</t>
  </si>
  <si>
    <t>Additional (soft) costs - estimated directly in EUR</t>
  </si>
  <si>
    <t xml:space="preserve">ground quality,sloping, infrastructure, technical feasibility etc. </t>
  </si>
  <si>
    <t>constr.cost/m2 (unit cost)</t>
  </si>
  <si>
    <t>Office building</t>
  </si>
  <si>
    <t>Hotel</t>
  </si>
  <si>
    <t>Residential building</t>
  </si>
  <si>
    <t xml:space="preserve"> </t>
  </si>
  <si>
    <t>Structure</t>
  </si>
  <si>
    <t>Total cost EUR/m2</t>
  </si>
  <si>
    <t>Finishing works</t>
  </si>
  <si>
    <t>Mechanical , electrical Works, etc</t>
  </si>
  <si>
    <t>Function: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</si>
</sst>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0.0"/>
    <numFmt numFmtId="175" formatCode="0.000"/>
    <numFmt numFmtId="176" formatCode="[$-40E]yyyy\.\ mmmm\ d\.\,\ dddd"/>
    <numFmt numFmtId="177" formatCode="#,##0.000"/>
    <numFmt numFmtId="178" formatCode="#,##0.0"/>
  </numFmts>
  <fonts count="57">
    <font>
      <sz val="10"/>
      <name val="Arial CE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 CE"/>
      <family val="0"/>
    </font>
    <font>
      <b/>
      <sz val="11"/>
      <name val="Benguiat Bk BT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sz val="12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30"/>
      <name val="Arial CE"/>
      <family val="0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19"/>
      <name val="Arial CE"/>
      <family val="0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0"/>
    </font>
    <font>
      <b/>
      <sz val="18"/>
      <color indexed="60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Arial CE"/>
      <family val="0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5F9E3"/>
        <bgColor indexed="64"/>
      </patternFill>
    </fill>
    <fill>
      <patternFill patternType="solid">
        <fgColor rgb="FFFCEAD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theme="2" tint="-0.09996999800205231"/>
      </right>
      <top style="medium"/>
      <bottom style="medium"/>
    </border>
    <border>
      <left style="thin">
        <color theme="2" tint="-0.09996999800205231"/>
      </left>
      <right style="thin">
        <color theme="2" tint="-0.09996999800205231"/>
      </right>
      <top style="medium"/>
      <bottom style="medium"/>
    </border>
    <border>
      <left style="thin">
        <color theme="2" tint="-0.09996999800205231"/>
      </left>
      <right style="medium"/>
      <top style="medium"/>
      <bottom style="medium"/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1" fillId="7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4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34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horizontal="right"/>
    </xf>
    <xf numFmtId="0" fontId="30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0" xfId="0" applyNumberFormat="1" applyFont="1" applyAlignment="1">
      <alignment/>
    </xf>
    <xf numFmtId="0" fontId="0" fillId="7" borderId="12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7" borderId="12" xfId="0" applyNumberFormat="1" applyFont="1" applyFill="1" applyBorder="1" applyAlignment="1">
      <alignment/>
    </xf>
    <xf numFmtId="174" fontId="0" fillId="0" borderId="12" xfId="0" applyNumberFormat="1" applyFont="1" applyBorder="1" applyAlignment="1">
      <alignment/>
    </xf>
    <xf numFmtId="4" fontId="0" fillId="33" borderId="14" xfId="0" applyNumberFormat="1" applyFont="1" applyFill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7" borderId="0" xfId="0" applyFont="1" applyFill="1" applyAlignment="1">
      <alignment/>
    </xf>
    <xf numFmtId="0" fontId="8" fillId="7" borderId="0" xfId="0" applyFont="1" applyFill="1" applyAlignment="1">
      <alignment/>
    </xf>
    <xf numFmtId="4" fontId="1" fillId="7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4" fontId="9" fillId="3" borderId="0" xfId="0" applyNumberFormat="1" applyFont="1" applyFill="1" applyAlignment="1">
      <alignment/>
    </xf>
    <xf numFmtId="4" fontId="0" fillId="0" borderId="0" xfId="40" applyNumberFormat="1" applyFont="1" applyAlignment="1">
      <alignment/>
    </xf>
    <xf numFmtId="4" fontId="31" fillId="0" borderId="12" xfId="40" applyNumberFormat="1" applyFont="1" applyBorder="1" applyAlignment="1">
      <alignment horizontal="center"/>
    </xf>
    <xf numFmtId="4" fontId="31" fillId="0" borderId="12" xfId="40" applyNumberFormat="1" applyFont="1" applyFill="1" applyBorder="1" applyAlignment="1">
      <alignment horizontal="left"/>
    </xf>
    <xf numFmtId="4" fontId="0" fillId="2" borderId="12" xfId="40" applyNumberFormat="1" applyFont="1" applyFill="1" applyBorder="1" applyAlignment="1">
      <alignment/>
    </xf>
    <xf numFmtId="4" fontId="0" fillId="7" borderId="12" xfId="40" applyNumberFormat="1" applyFont="1" applyFill="1" applyBorder="1" applyAlignment="1">
      <alignment/>
    </xf>
    <xf numFmtId="4" fontId="0" fillId="0" borderId="12" xfId="40" applyNumberFormat="1" applyFont="1" applyFill="1" applyBorder="1" applyAlignment="1">
      <alignment/>
    </xf>
    <xf numFmtId="4" fontId="55" fillId="2" borderId="12" xfId="40" applyNumberFormat="1" applyFont="1" applyFill="1" applyBorder="1" applyAlignment="1">
      <alignment/>
    </xf>
    <xf numFmtId="4" fontId="56" fillId="0" borderId="12" xfId="40" applyNumberFormat="1" applyFont="1" applyFill="1" applyBorder="1" applyAlignment="1">
      <alignment/>
    </xf>
    <xf numFmtId="4" fontId="55" fillId="2" borderId="14" xfId="40" applyNumberFormat="1" applyFont="1" applyFill="1" applyBorder="1" applyAlignment="1">
      <alignment/>
    </xf>
    <xf numFmtId="4" fontId="56" fillId="0" borderId="13" xfId="40" applyNumberFormat="1" applyFont="1" applyBorder="1" applyAlignment="1">
      <alignment/>
    </xf>
    <xf numFmtId="4" fontId="56" fillId="0" borderId="12" xfId="40" applyNumberFormat="1" applyFont="1" applyBorder="1" applyAlignment="1">
      <alignment/>
    </xf>
    <xf numFmtId="4" fontId="56" fillId="7" borderId="12" xfId="40" applyNumberFormat="1" applyFont="1" applyFill="1" applyBorder="1" applyAlignment="1">
      <alignment/>
    </xf>
    <xf numFmtId="4" fontId="0" fillId="0" borderId="13" xfId="40" applyNumberFormat="1" applyFont="1" applyBorder="1" applyAlignment="1">
      <alignment/>
    </xf>
    <xf numFmtId="4" fontId="2" fillId="0" borderId="12" xfId="40" applyNumberFormat="1" applyFont="1" applyBorder="1" applyAlignment="1">
      <alignment/>
    </xf>
    <xf numFmtId="4" fontId="0" fillId="7" borderId="0" xfId="40" applyNumberFormat="1" applyFont="1" applyFill="1" applyAlignment="1">
      <alignment/>
    </xf>
    <xf numFmtId="4" fontId="2" fillId="0" borderId="0" xfId="40" applyNumberFormat="1" applyFont="1" applyAlignment="1">
      <alignment/>
    </xf>
    <xf numFmtId="4" fontId="2" fillId="0" borderId="10" xfId="40" applyNumberFormat="1" applyFont="1" applyBorder="1" applyAlignment="1">
      <alignment/>
    </xf>
    <xf numFmtId="4" fontId="0" fillId="0" borderId="11" xfId="40" applyNumberFormat="1" applyFont="1" applyBorder="1" applyAlignment="1">
      <alignment/>
    </xf>
    <xf numFmtId="3" fontId="55" fillId="2" borderId="14" xfId="40" applyNumberFormat="1" applyFont="1" applyFill="1" applyBorder="1" applyAlignment="1">
      <alignment/>
    </xf>
    <xf numFmtId="3" fontId="55" fillId="2" borderId="12" xfId="4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9" fontId="0" fillId="0" borderId="15" xfId="62" applyFont="1" applyBorder="1" applyAlignment="1">
      <alignment/>
    </xf>
    <xf numFmtId="3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0" fillId="34" borderId="19" xfId="0" applyFont="1" applyFill="1" applyBorder="1" applyAlignment="1">
      <alignment horizontal="center"/>
    </xf>
    <xf numFmtId="0" fontId="30" fillId="34" borderId="20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1</xdr:col>
      <xdr:colOff>438150</xdr:colOff>
      <xdr:row>8</xdr:row>
      <xdr:rowOff>123825</xdr:rowOff>
    </xdr:to>
    <xdr:sp>
      <xdr:nvSpPr>
        <xdr:cNvPr id="1" name="Lefelé nyíl 2"/>
        <xdr:cNvSpPr>
          <a:spLocks/>
        </xdr:cNvSpPr>
      </xdr:nvSpPr>
      <xdr:spPr>
        <a:xfrm>
          <a:off x="142875" y="1504950"/>
          <a:ext cx="409575" cy="276225"/>
        </a:xfrm>
        <a:prstGeom prst="downArrow">
          <a:avLst>
            <a:gd name="adj" fmla="val 0"/>
          </a:avLst>
        </a:prstGeom>
        <a:solidFill>
          <a:srgbClr val="D16349"/>
        </a:solidFill>
        <a:ln w="25400" cmpd="sng">
          <a:solidFill>
            <a:srgbClr val="9947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47</xdr:row>
      <xdr:rowOff>47625</xdr:rowOff>
    </xdr:from>
    <xdr:to>
      <xdr:col>9</xdr:col>
      <xdr:colOff>3695700</xdr:colOff>
      <xdr:row>51</xdr:row>
      <xdr:rowOff>123825</xdr:rowOff>
    </xdr:to>
    <xdr:sp>
      <xdr:nvSpPr>
        <xdr:cNvPr id="2" name="Szövegdoboz 3"/>
        <xdr:cNvSpPr txBox="1">
          <a:spLocks noChangeArrowheads="1"/>
        </xdr:cNvSpPr>
      </xdr:nvSpPr>
      <xdr:spPr>
        <a:xfrm>
          <a:off x="4752975" y="7677150"/>
          <a:ext cx="4352925" cy="695325"/>
        </a:xfrm>
        <a:prstGeom prst="rect">
          <a:avLst/>
        </a:prstGeom>
        <a:solidFill>
          <a:srgbClr val="FFF8C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fill it with the consideration of Your  building's specialities and constraints.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insert costs whitch are not shown.
</a:t>
          </a:r>
        </a:p>
      </xdr:txBody>
    </xdr:sp>
    <xdr:clientData/>
  </xdr:twoCellAnchor>
  <xdr:twoCellAnchor editAs="oneCell">
    <xdr:from>
      <xdr:col>2</xdr:col>
      <xdr:colOff>295275</xdr:colOff>
      <xdr:row>1</xdr:row>
      <xdr:rowOff>57150</xdr:rowOff>
    </xdr:from>
    <xdr:to>
      <xdr:col>4</xdr:col>
      <xdr:colOff>428625</xdr:colOff>
      <xdr:row>1</xdr:row>
      <xdr:rowOff>533400</xdr:rowOff>
    </xdr:to>
    <xdr:pic>
      <xdr:nvPicPr>
        <xdr:cNvPr id="3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33350"/>
          <a:ext cx="2152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533400</xdr:colOff>
      <xdr:row>1</xdr:row>
      <xdr:rowOff>161925</xdr:rowOff>
    </xdr:from>
    <xdr:ext cx="2514600" cy="381000"/>
    <xdr:sp>
      <xdr:nvSpPr>
        <xdr:cNvPr id="4" name="Szövegdoboz 4"/>
        <xdr:cNvSpPr txBox="1">
          <a:spLocks noChangeArrowheads="1"/>
        </xdr:cNvSpPr>
      </xdr:nvSpPr>
      <xdr:spPr>
        <a:xfrm>
          <a:off x="3390900" y="238125"/>
          <a:ext cx="2514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Cost Estimation Sheet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olgári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abSelected="1" zoomScalePageLayoutView="0" workbookViewId="0" topLeftCell="A1">
      <selection activeCell="J54" sqref="J54"/>
    </sheetView>
  </sheetViews>
  <sheetFormatPr defaultColWidth="8.625" defaultRowHeight="12.75"/>
  <cols>
    <col min="1" max="1" width="1.4921875" style="35" customWidth="1"/>
    <col min="2" max="2" width="9.50390625" style="69" customWidth="1"/>
    <col min="3" max="3" width="6.50390625" style="35" customWidth="1"/>
    <col min="4" max="4" width="20.00390625" style="17" customWidth="1"/>
    <col min="5" max="5" width="14.875" style="35" customWidth="1"/>
    <col min="6" max="6" width="5.25390625" style="35" customWidth="1"/>
    <col min="7" max="7" width="1.25" style="35" customWidth="1"/>
    <col min="8" max="8" width="5.00390625" style="35" customWidth="1"/>
    <col min="9" max="9" width="7.125" style="35" customWidth="1"/>
    <col min="10" max="10" width="49.50390625" style="35" customWidth="1"/>
    <col min="11" max="12" width="9.125" style="36" customWidth="1"/>
    <col min="13" max="16384" width="8.625" style="35" customWidth="1"/>
  </cols>
  <sheetData>
    <row r="1" ht="6" customHeight="1" thickBot="1"/>
    <row r="2" spans="2:10" ht="52.5" customHeight="1" thickBot="1">
      <c r="B2" s="99"/>
      <c r="C2" s="100"/>
      <c r="D2" s="100"/>
      <c r="E2" s="100"/>
      <c r="F2" s="100"/>
      <c r="G2" s="100"/>
      <c r="H2" s="100"/>
      <c r="I2" s="100"/>
      <c r="J2" s="101"/>
    </row>
    <row r="3" spans="2:10" ht="13.5">
      <c r="B3" s="98" t="s">
        <v>71</v>
      </c>
      <c r="C3" s="98"/>
      <c r="D3" s="98"/>
      <c r="E3" s="98"/>
      <c r="F3" s="98"/>
      <c r="G3" s="98"/>
      <c r="H3" s="98"/>
      <c r="I3" s="98"/>
      <c r="J3" s="98"/>
    </row>
    <row r="4" spans="2:10" ht="6" customHeight="1">
      <c r="B4" s="102"/>
      <c r="C4" s="103"/>
      <c r="D4" s="103"/>
      <c r="E4" s="103"/>
      <c r="F4" s="103"/>
      <c r="G4" s="103"/>
      <c r="H4" s="103"/>
      <c r="I4" s="103"/>
      <c r="J4" s="104"/>
    </row>
    <row r="5" spans="2:12" s="4" customFormat="1" ht="14.25">
      <c r="B5" s="70" t="s">
        <v>4</v>
      </c>
      <c r="C5" s="105"/>
      <c r="D5" s="106"/>
      <c r="E5" s="106"/>
      <c r="F5" s="107"/>
      <c r="G5" s="37"/>
      <c r="H5" s="38" t="s">
        <v>88</v>
      </c>
      <c r="I5" s="39"/>
      <c r="J5" s="37" t="s">
        <v>80</v>
      </c>
      <c r="K5" s="3"/>
      <c r="L5" s="3"/>
    </row>
    <row r="6" spans="2:12" s="4" customFormat="1" ht="14.25" customHeight="1">
      <c r="B6" s="71" t="s">
        <v>5</v>
      </c>
      <c r="C6" s="40"/>
      <c r="D6" s="41"/>
      <c r="E6" s="40"/>
      <c r="F6" s="40"/>
      <c r="G6" s="40"/>
      <c r="H6" s="40"/>
      <c r="I6" s="42"/>
      <c r="J6" s="40"/>
      <c r="K6" s="3"/>
      <c r="L6" s="3"/>
    </row>
    <row r="7" spans="2:13" ht="12">
      <c r="B7" s="72" t="s">
        <v>6</v>
      </c>
      <c r="C7" s="43"/>
      <c r="D7" s="18"/>
      <c r="E7" s="43"/>
      <c r="F7" s="43"/>
      <c r="G7" s="43"/>
      <c r="H7" s="97" t="s">
        <v>7</v>
      </c>
      <c r="I7" s="97"/>
      <c r="J7" s="43"/>
      <c r="M7" s="44"/>
    </row>
    <row r="8" spans="2:13" ht="12">
      <c r="B8" s="73"/>
      <c r="C8" s="9"/>
      <c r="D8" s="46" t="s">
        <v>16</v>
      </c>
      <c r="E8" s="45"/>
      <c r="F8" s="9"/>
      <c r="G8" s="9"/>
      <c r="H8" s="47" t="s">
        <v>2</v>
      </c>
      <c r="I8" s="45" t="s">
        <v>3</v>
      </c>
      <c r="J8" s="48"/>
      <c r="M8" s="44"/>
    </row>
    <row r="9" spans="2:13" ht="12">
      <c r="B9" s="74"/>
      <c r="C9" s="6"/>
      <c r="D9" s="18"/>
      <c r="E9" s="50">
        <v>1000</v>
      </c>
      <c r="F9" s="6" t="s">
        <v>0</v>
      </c>
      <c r="G9" s="6"/>
      <c r="H9" s="43"/>
      <c r="I9" s="43"/>
      <c r="J9" s="43" t="s">
        <v>17</v>
      </c>
      <c r="M9" s="44"/>
    </row>
    <row r="10" spans="2:13" ht="12">
      <c r="B10" s="75">
        <v>15</v>
      </c>
      <c r="C10" s="6" t="s">
        <v>1</v>
      </c>
      <c r="D10" s="18" t="s">
        <v>8</v>
      </c>
      <c r="E10" s="51">
        <f>E9*B10/100</f>
        <v>150</v>
      </c>
      <c r="F10" s="6" t="s">
        <v>0</v>
      </c>
      <c r="G10" s="6"/>
      <c r="H10" s="43">
        <v>7</v>
      </c>
      <c r="I10" s="43">
        <v>20</v>
      </c>
      <c r="J10" s="35" t="s">
        <v>75</v>
      </c>
      <c r="M10" s="44"/>
    </row>
    <row r="11" spans="2:13" ht="12">
      <c r="B11" s="75"/>
      <c r="C11" s="6"/>
      <c r="D11" s="18"/>
      <c r="E11" s="51">
        <f>E9+E10</f>
        <v>1150</v>
      </c>
      <c r="F11" s="6" t="s">
        <v>0</v>
      </c>
      <c r="G11" s="6"/>
      <c r="H11" s="43"/>
      <c r="I11" s="43"/>
      <c r="J11" s="43" t="s">
        <v>72</v>
      </c>
      <c r="M11" s="44"/>
    </row>
    <row r="12" spans="2:13" ht="12">
      <c r="B12" s="88">
        <v>1800</v>
      </c>
      <c r="C12" s="6" t="s">
        <v>14</v>
      </c>
      <c r="D12" s="18" t="s">
        <v>79</v>
      </c>
      <c r="E12" s="24">
        <f>E11*B12</f>
        <v>2070000</v>
      </c>
      <c r="F12" s="6" t="s">
        <v>15</v>
      </c>
      <c r="G12" s="6"/>
      <c r="H12" s="43">
        <v>690</v>
      </c>
      <c r="I12" s="43">
        <v>1800</v>
      </c>
      <c r="J12" s="7" t="s">
        <v>18</v>
      </c>
      <c r="M12" s="44"/>
    </row>
    <row r="13" spans="2:13" ht="12">
      <c r="B13" s="75">
        <v>1</v>
      </c>
      <c r="C13" s="6"/>
      <c r="D13" s="18" t="s">
        <v>9</v>
      </c>
      <c r="E13" s="25"/>
      <c r="F13" s="6"/>
      <c r="G13" s="6"/>
      <c r="H13" s="43">
        <v>0.85</v>
      </c>
      <c r="I13" s="43">
        <v>1.25</v>
      </c>
      <c r="J13" s="7" t="s">
        <v>10</v>
      </c>
      <c r="M13" s="44"/>
    </row>
    <row r="14" spans="2:13" ht="12">
      <c r="B14" s="75">
        <v>1.05</v>
      </c>
      <c r="C14" s="6"/>
      <c r="D14" s="18" t="s">
        <v>11</v>
      </c>
      <c r="E14" s="25"/>
      <c r="F14" s="6"/>
      <c r="G14" s="6"/>
      <c r="H14" s="52">
        <v>0.9</v>
      </c>
      <c r="I14" s="52">
        <v>1.2</v>
      </c>
      <c r="J14" s="7" t="s">
        <v>78</v>
      </c>
      <c r="M14" s="44"/>
    </row>
    <row r="15" spans="2:13" ht="12">
      <c r="B15" s="75">
        <v>1.1</v>
      </c>
      <c r="C15" s="6"/>
      <c r="D15" s="18" t="s">
        <v>12</v>
      </c>
      <c r="E15" s="25"/>
      <c r="F15" s="6"/>
      <c r="G15" s="6"/>
      <c r="H15" s="43">
        <v>0.95</v>
      </c>
      <c r="I15" s="52">
        <v>1.15</v>
      </c>
      <c r="J15" s="7" t="s">
        <v>13</v>
      </c>
      <c r="M15" s="44"/>
    </row>
    <row r="16" spans="2:13" ht="12">
      <c r="B16" s="76"/>
      <c r="C16" s="6"/>
      <c r="D16" s="18"/>
      <c r="E16" s="26">
        <f>B13*B14*B15*E12</f>
        <v>2390850.0000000005</v>
      </c>
      <c r="F16" s="6" t="s">
        <v>15</v>
      </c>
      <c r="G16" s="6"/>
      <c r="H16" s="8" t="s">
        <v>24</v>
      </c>
      <c r="I16" s="43"/>
      <c r="M16" s="44"/>
    </row>
    <row r="17" spans="2:13" ht="12">
      <c r="B17" s="88">
        <v>10</v>
      </c>
      <c r="C17" s="6" t="s">
        <v>20</v>
      </c>
      <c r="D17" s="18" t="s">
        <v>21</v>
      </c>
      <c r="E17" s="27"/>
      <c r="F17" s="14"/>
      <c r="G17" s="14"/>
      <c r="H17" s="49"/>
      <c r="I17" s="49"/>
      <c r="J17" s="15"/>
      <c r="M17" s="44"/>
    </row>
    <row r="18" spans="2:13" ht="12">
      <c r="B18" s="88">
        <v>500</v>
      </c>
      <c r="C18" s="6" t="s">
        <v>19</v>
      </c>
      <c r="D18" s="18" t="s">
        <v>22</v>
      </c>
      <c r="E18" s="27"/>
      <c r="F18" s="14"/>
      <c r="G18" s="6"/>
      <c r="H18" s="43">
        <v>500</v>
      </c>
      <c r="I18" s="43">
        <v>1200</v>
      </c>
      <c r="J18" s="7" t="s">
        <v>48</v>
      </c>
      <c r="M18" s="44"/>
    </row>
    <row r="19" spans="2:13" ht="12">
      <c r="B19" s="75"/>
      <c r="C19" s="6"/>
      <c r="D19" s="18"/>
      <c r="E19" s="24">
        <f>B17*B18</f>
        <v>5000</v>
      </c>
      <c r="F19" s="6" t="s">
        <v>15</v>
      </c>
      <c r="G19" s="6"/>
      <c r="H19" s="43">
        <v>500</v>
      </c>
      <c r="I19" s="43">
        <v>1200</v>
      </c>
      <c r="J19" s="7" t="s">
        <v>47</v>
      </c>
      <c r="M19" s="44"/>
    </row>
    <row r="20" spans="2:13" ht="12.75" thickBot="1">
      <c r="B20" s="87">
        <v>10000</v>
      </c>
      <c r="C20" s="11" t="s">
        <v>19</v>
      </c>
      <c r="D20" s="19" t="s">
        <v>23</v>
      </c>
      <c r="E20" s="28">
        <f>B20</f>
        <v>10000</v>
      </c>
      <c r="F20" s="11" t="s">
        <v>15</v>
      </c>
      <c r="G20" s="11"/>
      <c r="H20" s="53">
        <v>1000</v>
      </c>
      <c r="I20" s="53">
        <v>100000</v>
      </c>
      <c r="J20" s="12" t="s">
        <v>73</v>
      </c>
      <c r="M20" s="44"/>
    </row>
    <row r="21" spans="2:13" ht="12">
      <c r="B21" s="78"/>
      <c r="C21" s="10"/>
      <c r="D21" s="20"/>
      <c r="E21" s="29">
        <f>E16+E19+E20</f>
        <v>2405850.0000000005</v>
      </c>
      <c r="F21" s="10" t="s">
        <v>15</v>
      </c>
      <c r="G21" s="10"/>
      <c r="H21" s="16" t="s">
        <v>25</v>
      </c>
      <c r="I21" s="54"/>
      <c r="M21" s="44"/>
    </row>
    <row r="22" spans="2:13" ht="12">
      <c r="B22" s="79"/>
      <c r="C22" s="43"/>
      <c r="D22" s="18"/>
      <c r="E22" s="55"/>
      <c r="F22" s="43"/>
      <c r="G22" s="43"/>
      <c r="H22" s="43"/>
      <c r="I22" s="43"/>
      <c r="J22" s="43"/>
      <c r="M22" s="44"/>
    </row>
    <row r="23" spans="2:13" ht="12">
      <c r="B23" s="80"/>
      <c r="C23" s="9"/>
      <c r="D23" s="46" t="s">
        <v>76</v>
      </c>
      <c r="E23" s="56"/>
      <c r="F23" s="45"/>
      <c r="G23" s="45"/>
      <c r="H23" s="45"/>
      <c r="I23" s="45"/>
      <c r="J23" s="45"/>
      <c r="M23" s="44"/>
    </row>
    <row r="24" spans="2:13" ht="12">
      <c r="B24" s="75">
        <v>1</v>
      </c>
      <c r="C24" s="6" t="s">
        <v>1</v>
      </c>
      <c r="D24" s="18" t="s">
        <v>26</v>
      </c>
      <c r="E24" s="51">
        <f>B24*E$21/100</f>
        <v>24058.500000000004</v>
      </c>
      <c r="F24" s="6" t="s">
        <v>15</v>
      </c>
      <c r="G24" s="6"/>
      <c r="H24" s="43">
        <v>0.5</v>
      </c>
      <c r="I24" s="57">
        <v>5</v>
      </c>
      <c r="J24" s="43" t="s">
        <v>27</v>
      </c>
      <c r="M24" s="44"/>
    </row>
    <row r="25" spans="2:13" ht="12">
      <c r="B25" s="75">
        <v>0.4</v>
      </c>
      <c r="C25" s="6" t="s">
        <v>1</v>
      </c>
      <c r="D25" s="18" t="s">
        <v>28</v>
      </c>
      <c r="E25" s="51">
        <f aca="true" t="shared" si="0" ref="E25:E33">B25*E$21/100</f>
        <v>9623.400000000001</v>
      </c>
      <c r="F25" s="6" t="s">
        <v>15</v>
      </c>
      <c r="G25" s="6"/>
      <c r="H25" s="43">
        <v>0.1</v>
      </c>
      <c r="I25" s="43">
        <v>0.5</v>
      </c>
      <c r="J25" s="43" t="s">
        <v>30</v>
      </c>
      <c r="M25" s="44"/>
    </row>
    <row r="26" spans="2:13" ht="12">
      <c r="B26" s="75">
        <v>4</v>
      </c>
      <c r="C26" s="6" t="s">
        <v>1</v>
      </c>
      <c r="D26" s="18" t="s">
        <v>29</v>
      </c>
      <c r="E26" s="51">
        <f t="shared" si="0"/>
        <v>96234.00000000001</v>
      </c>
      <c r="F26" s="6" t="s">
        <v>15</v>
      </c>
      <c r="G26" s="6"/>
      <c r="H26" s="57">
        <v>1</v>
      </c>
      <c r="I26" s="57">
        <v>8</v>
      </c>
      <c r="J26" s="43" t="s">
        <v>31</v>
      </c>
      <c r="M26" s="44"/>
    </row>
    <row r="27" spans="2:10" ht="12">
      <c r="B27" s="75">
        <v>3</v>
      </c>
      <c r="C27" s="6" t="s">
        <v>1</v>
      </c>
      <c r="D27" s="18" t="s">
        <v>32</v>
      </c>
      <c r="E27" s="51">
        <f t="shared" si="0"/>
        <v>72175.50000000001</v>
      </c>
      <c r="F27" s="6" t="s">
        <v>15</v>
      </c>
      <c r="G27" s="6"/>
      <c r="H27" s="57">
        <v>1</v>
      </c>
      <c r="I27" s="57">
        <v>6</v>
      </c>
      <c r="J27" s="43" t="s">
        <v>33</v>
      </c>
    </row>
    <row r="28" spans="2:10" ht="12">
      <c r="B28" s="75">
        <v>2</v>
      </c>
      <c r="C28" s="6" t="s">
        <v>1</v>
      </c>
      <c r="D28" s="18" t="s">
        <v>34</v>
      </c>
      <c r="E28" s="51">
        <f t="shared" si="0"/>
        <v>48117.00000000001</v>
      </c>
      <c r="F28" s="6" t="s">
        <v>15</v>
      </c>
      <c r="G28" s="6"/>
      <c r="H28" s="57">
        <v>1</v>
      </c>
      <c r="I28" s="57">
        <v>3</v>
      </c>
      <c r="J28" s="43" t="s">
        <v>35</v>
      </c>
    </row>
    <row r="29" spans="2:10" ht="12">
      <c r="B29" s="75">
        <v>1.5</v>
      </c>
      <c r="C29" s="6" t="s">
        <v>1</v>
      </c>
      <c r="D29" s="18" t="s">
        <v>36</v>
      </c>
      <c r="E29" s="51">
        <f t="shared" si="0"/>
        <v>36087.75000000001</v>
      </c>
      <c r="F29" s="6" t="s">
        <v>15</v>
      </c>
      <c r="G29" s="6"/>
      <c r="H29" s="57">
        <v>1</v>
      </c>
      <c r="I29" s="57">
        <v>7</v>
      </c>
      <c r="J29" s="43" t="s">
        <v>37</v>
      </c>
    </row>
    <row r="30" spans="2:10" ht="12">
      <c r="B30" s="75">
        <v>0.5</v>
      </c>
      <c r="C30" s="6" t="s">
        <v>1</v>
      </c>
      <c r="D30" s="18" t="s">
        <v>38</v>
      </c>
      <c r="E30" s="51">
        <f t="shared" si="0"/>
        <v>12029.250000000002</v>
      </c>
      <c r="F30" s="6" t="s">
        <v>15</v>
      </c>
      <c r="G30" s="6"/>
      <c r="H30" s="43">
        <v>0.1</v>
      </c>
      <c r="I30" s="43">
        <v>0.5</v>
      </c>
      <c r="J30" s="43" t="s">
        <v>39</v>
      </c>
    </row>
    <row r="31" spans="2:10" ht="12">
      <c r="B31" s="75">
        <v>1</v>
      </c>
      <c r="C31" s="6" t="s">
        <v>1</v>
      </c>
      <c r="D31" s="18" t="s">
        <v>40</v>
      </c>
      <c r="E31" s="51">
        <f t="shared" si="0"/>
        <v>24058.500000000004</v>
      </c>
      <c r="F31" s="6" t="s">
        <v>15</v>
      </c>
      <c r="G31" s="6"/>
      <c r="H31" s="43">
        <v>0.3</v>
      </c>
      <c r="I31" s="57">
        <v>3</v>
      </c>
      <c r="J31" s="43" t="s">
        <v>41</v>
      </c>
    </row>
    <row r="32" spans="2:10" ht="12">
      <c r="B32" s="75">
        <v>2</v>
      </c>
      <c r="C32" s="6" t="s">
        <v>1</v>
      </c>
      <c r="D32" s="18" t="s">
        <v>42</v>
      </c>
      <c r="E32" s="51">
        <f t="shared" si="0"/>
        <v>48117.00000000001</v>
      </c>
      <c r="F32" s="6" t="s">
        <v>15</v>
      </c>
      <c r="G32" s="6"/>
      <c r="H32" s="43">
        <v>0.5</v>
      </c>
      <c r="I32" s="57">
        <v>3</v>
      </c>
      <c r="J32" s="43" t="s">
        <v>43</v>
      </c>
    </row>
    <row r="33" spans="2:10" ht="12">
      <c r="B33" s="75">
        <v>0</v>
      </c>
      <c r="C33" s="6" t="s">
        <v>1</v>
      </c>
      <c r="D33" s="18" t="s">
        <v>44</v>
      </c>
      <c r="E33" s="51">
        <f t="shared" si="0"/>
        <v>0</v>
      </c>
      <c r="F33" s="6" t="s">
        <v>15</v>
      </c>
      <c r="G33" s="6"/>
      <c r="H33" s="43">
        <v>0.1</v>
      </c>
      <c r="I33" s="57">
        <v>1</v>
      </c>
      <c r="J33" s="43" t="s">
        <v>45</v>
      </c>
    </row>
    <row r="34" spans="2:10" ht="12.75" thickBot="1">
      <c r="B34" s="77">
        <v>5</v>
      </c>
      <c r="C34" s="11" t="s">
        <v>1</v>
      </c>
      <c r="D34" s="19" t="s">
        <v>46</v>
      </c>
      <c r="E34" s="58">
        <f>E21*B34/100</f>
        <v>120292.50000000001</v>
      </c>
      <c r="F34" s="11" t="s">
        <v>15</v>
      </c>
      <c r="G34" s="11"/>
      <c r="H34" s="59">
        <v>2</v>
      </c>
      <c r="I34" s="59">
        <v>5</v>
      </c>
      <c r="J34" s="53" t="s">
        <v>49</v>
      </c>
    </row>
    <row r="35" spans="2:10" ht="12">
      <c r="B35" s="78"/>
      <c r="C35" s="10"/>
      <c r="D35" s="20"/>
      <c r="E35" s="29">
        <f>SUM(E24:E34)</f>
        <v>490793.4</v>
      </c>
      <c r="F35" s="10" t="s">
        <v>15</v>
      </c>
      <c r="G35" s="10"/>
      <c r="H35" s="54"/>
      <c r="I35" s="54"/>
      <c r="J35" s="54"/>
    </row>
    <row r="36" spans="2:10" ht="12">
      <c r="B36" s="79"/>
      <c r="C36" s="43"/>
      <c r="D36" s="18"/>
      <c r="E36" s="55"/>
      <c r="F36" s="43"/>
      <c r="G36" s="43"/>
      <c r="H36" s="43"/>
      <c r="I36" s="43"/>
      <c r="J36" s="43"/>
    </row>
    <row r="37" spans="2:10" ht="12">
      <c r="B37" s="80"/>
      <c r="C37" s="45"/>
      <c r="D37" s="46" t="s">
        <v>77</v>
      </c>
      <c r="E37" s="30"/>
      <c r="F37" s="45"/>
      <c r="G37" s="45"/>
      <c r="H37" s="45"/>
      <c r="I37" s="45"/>
      <c r="J37" s="45"/>
    </row>
    <row r="38" spans="2:10" ht="12">
      <c r="B38" s="88">
        <v>100000</v>
      </c>
      <c r="C38" s="6"/>
      <c r="D38" s="18" t="s">
        <v>53</v>
      </c>
      <c r="E38" s="51">
        <f>B38</f>
        <v>100000</v>
      </c>
      <c r="F38" s="6" t="s">
        <v>15</v>
      </c>
      <c r="G38" s="6"/>
      <c r="H38" s="43" t="s">
        <v>50</v>
      </c>
      <c r="I38" s="43" t="s">
        <v>51</v>
      </c>
      <c r="J38" s="43" t="s">
        <v>52</v>
      </c>
    </row>
    <row r="39" spans="2:10" ht="12">
      <c r="B39" s="75">
        <v>5000</v>
      </c>
      <c r="C39" s="6" t="s">
        <v>15</v>
      </c>
      <c r="D39" s="18" t="s">
        <v>54</v>
      </c>
      <c r="E39" s="51">
        <f>B39</f>
        <v>5000</v>
      </c>
      <c r="F39" s="6" t="s">
        <v>15</v>
      </c>
      <c r="G39" s="6"/>
      <c r="H39" s="60">
        <v>1</v>
      </c>
      <c r="I39" s="60">
        <v>100000</v>
      </c>
      <c r="J39" s="43" t="s">
        <v>65</v>
      </c>
    </row>
    <row r="40" spans="2:10" ht="12">
      <c r="B40" s="75">
        <v>20</v>
      </c>
      <c r="C40" s="6" t="s">
        <v>14</v>
      </c>
      <c r="D40" s="18" t="s">
        <v>56</v>
      </c>
      <c r="E40" s="51">
        <f>B40*$E$9</f>
        <v>20000</v>
      </c>
      <c r="F40" s="6" t="s">
        <v>15</v>
      </c>
      <c r="G40" s="6"/>
      <c r="H40" s="60">
        <v>0.5</v>
      </c>
      <c r="I40" s="60">
        <v>100</v>
      </c>
      <c r="J40" s="43" t="s">
        <v>66</v>
      </c>
    </row>
    <row r="41" spans="2:10" ht="12">
      <c r="B41" s="75">
        <v>5</v>
      </c>
      <c r="C41" s="6" t="s">
        <v>14</v>
      </c>
      <c r="D41" s="18" t="s">
        <v>55</v>
      </c>
      <c r="E41" s="51">
        <f>B41*$E$9</f>
        <v>5000</v>
      </c>
      <c r="F41" s="6" t="s">
        <v>15</v>
      </c>
      <c r="G41" s="6"/>
      <c r="H41" s="60">
        <v>1</v>
      </c>
      <c r="I41" s="60">
        <v>100</v>
      </c>
      <c r="J41" s="43" t="s">
        <v>67</v>
      </c>
    </row>
    <row r="42" spans="2:10" ht="12">
      <c r="B42" s="75">
        <v>10</v>
      </c>
      <c r="C42" s="6" t="s">
        <v>14</v>
      </c>
      <c r="D42" s="18" t="s">
        <v>57</v>
      </c>
      <c r="E42" s="51">
        <f>B42*$E$9</f>
        <v>10000</v>
      </c>
      <c r="F42" s="6" t="s">
        <v>15</v>
      </c>
      <c r="G42" s="6"/>
      <c r="H42" s="60">
        <v>1</v>
      </c>
      <c r="I42" s="60">
        <v>100</v>
      </c>
      <c r="J42" s="43" t="s">
        <v>68</v>
      </c>
    </row>
    <row r="43" spans="2:10" ht="12">
      <c r="B43" s="75">
        <v>5</v>
      </c>
      <c r="C43" s="6" t="s">
        <v>14</v>
      </c>
      <c r="D43" s="18" t="s">
        <v>58</v>
      </c>
      <c r="E43" s="51">
        <f>B43*$E$9</f>
        <v>5000</v>
      </c>
      <c r="F43" s="6" t="s">
        <v>15</v>
      </c>
      <c r="G43" s="6"/>
      <c r="H43" s="60">
        <v>1</v>
      </c>
      <c r="I43" s="60">
        <v>100</v>
      </c>
      <c r="J43" s="43" t="s">
        <v>69</v>
      </c>
    </row>
    <row r="44" spans="2:10" ht="12.75" thickBot="1">
      <c r="B44" s="77">
        <v>3</v>
      </c>
      <c r="C44" s="11" t="s">
        <v>14</v>
      </c>
      <c r="D44" s="19" t="s">
        <v>59</v>
      </c>
      <c r="E44" s="51">
        <f>B44*$E$9</f>
        <v>3000</v>
      </c>
      <c r="F44" s="11" t="s">
        <v>15</v>
      </c>
      <c r="G44" s="11"/>
      <c r="H44" s="61">
        <v>1</v>
      </c>
      <c r="I44" s="61">
        <v>100</v>
      </c>
      <c r="J44" s="53" t="s">
        <v>70</v>
      </c>
    </row>
    <row r="45" spans="2:10" ht="12">
      <c r="B45" s="81"/>
      <c r="C45" s="10"/>
      <c r="D45" s="20"/>
      <c r="E45" s="29">
        <f>SUM(E38:E44)</f>
        <v>148000</v>
      </c>
      <c r="F45" s="10" t="s">
        <v>15</v>
      </c>
      <c r="G45" s="10"/>
      <c r="H45" s="54"/>
      <c r="I45" s="54"/>
      <c r="J45" s="54"/>
    </row>
    <row r="46" spans="2:10" ht="12">
      <c r="B46" s="82"/>
      <c r="C46" s="43"/>
      <c r="D46" s="18"/>
      <c r="E46" s="31"/>
      <c r="F46" s="43"/>
      <c r="G46" s="43"/>
      <c r="H46" s="43"/>
      <c r="I46" s="43"/>
      <c r="J46" s="43"/>
    </row>
    <row r="47" spans="2:10" ht="12">
      <c r="B47" s="83"/>
      <c r="C47" s="62"/>
      <c r="D47" s="63" t="s">
        <v>60</v>
      </c>
      <c r="E47" s="64"/>
      <c r="F47" s="62"/>
      <c r="G47" s="62"/>
      <c r="H47" s="62"/>
      <c r="I47" s="62"/>
      <c r="J47" s="62"/>
    </row>
    <row r="48" spans="2:7" ht="12">
      <c r="B48" s="84"/>
      <c r="D48" s="21" t="s">
        <v>61</v>
      </c>
      <c r="E48" s="32">
        <f>E21</f>
        <v>2405850.0000000005</v>
      </c>
      <c r="F48" s="1" t="s">
        <v>15</v>
      </c>
      <c r="G48" s="1"/>
    </row>
    <row r="49" spans="2:7" ht="12">
      <c r="B49" s="85"/>
      <c r="C49" s="65"/>
      <c r="D49" s="22" t="s">
        <v>62</v>
      </c>
      <c r="E49" s="33">
        <f>E35+E45</f>
        <v>638793.4</v>
      </c>
      <c r="F49" s="2" t="s">
        <v>15</v>
      </c>
      <c r="G49" s="1"/>
    </row>
    <row r="50" spans="2:7" ht="12">
      <c r="B50" s="84"/>
      <c r="D50" s="21" t="s">
        <v>63</v>
      </c>
      <c r="E50" s="32">
        <f>SUM(E48:E49)</f>
        <v>3044643.4000000004</v>
      </c>
      <c r="F50" s="1" t="s">
        <v>15</v>
      </c>
      <c r="G50" s="1"/>
    </row>
    <row r="51" spans="2:6" ht="12.75" thickBot="1">
      <c r="B51" s="86">
        <v>27</v>
      </c>
      <c r="C51" s="66" t="s">
        <v>1</v>
      </c>
      <c r="D51" s="23" t="s">
        <v>64</v>
      </c>
      <c r="E51" s="34">
        <f>E50*B51/100</f>
        <v>822053.7180000001</v>
      </c>
      <c r="F51" s="5" t="s">
        <v>15</v>
      </c>
    </row>
    <row r="52" spans="4:6" ht="15" thickTop="1">
      <c r="D52" s="67" t="s">
        <v>74</v>
      </c>
      <c r="E52" s="68">
        <f>E50+E51</f>
        <v>3866697.1180000007</v>
      </c>
      <c r="F52" s="13" t="s">
        <v>15</v>
      </c>
    </row>
  </sheetData>
  <sheetProtection/>
  <mergeCells count="5">
    <mergeCell ref="H7:I7"/>
    <mergeCell ref="B3:J3"/>
    <mergeCell ref="B2:J2"/>
    <mergeCell ref="B4:J4"/>
    <mergeCell ref="C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9.50390625" style="0" customWidth="1"/>
    <col min="2" max="2" width="9.25390625" style="89" customWidth="1"/>
    <col min="3" max="4" width="13.25390625" style="0" customWidth="1"/>
    <col min="5" max="5" width="15.25390625" style="0" customWidth="1"/>
  </cols>
  <sheetData>
    <row r="1" ht="12">
      <c r="B1" s="89">
        <v>340</v>
      </c>
    </row>
    <row r="3" spans="1:7" ht="36.75">
      <c r="A3" s="91"/>
      <c r="B3" s="94" t="s">
        <v>85</v>
      </c>
      <c r="C3" s="95" t="s">
        <v>84</v>
      </c>
      <c r="D3" s="95" t="s">
        <v>86</v>
      </c>
      <c r="E3" s="95" t="s">
        <v>87</v>
      </c>
      <c r="F3" s="90"/>
      <c r="G3" s="90"/>
    </row>
    <row r="4" spans="1:5" ht="12">
      <c r="A4" s="96" t="s">
        <v>80</v>
      </c>
      <c r="B4" s="92">
        <v>1800</v>
      </c>
      <c r="C4" s="93">
        <v>0.21</v>
      </c>
      <c r="D4" s="93">
        <v>0.39</v>
      </c>
      <c r="E4" s="93">
        <v>0.4</v>
      </c>
    </row>
    <row r="5" spans="1:5" ht="12">
      <c r="A5" s="91" t="s">
        <v>81</v>
      </c>
      <c r="B5" s="92">
        <f>850000/$B$1</f>
        <v>2500</v>
      </c>
      <c r="C5" s="93">
        <v>0.23</v>
      </c>
      <c r="D5" s="93">
        <v>0.42</v>
      </c>
      <c r="E5" s="93">
        <v>0.35</v>
      </c>
    </row>
    <row r="6" spans="1:5" ht="12">
      <c r="A6" s="96" t="s">
        <v>82</v>
      </c>
      <c r="B6" s="92">
        <v>1500</v>
      </c>
      <c r="C6" s="93">
        <v>0.25</v>
      </c>
      <c r="D6" s="93">
        <v>0.45</v>
      </c>
      <c r="E6" s="93">
        <v>0.3</v>
      </c>
    </row>
    <row r="8" spans="3:4" ht="12">
      <c r="C8" t="s">
        <v>83</v>
      </c>
      <c r="D8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CCC+Bogner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Rostás Zoltán</dc:creator>
  <cp:keywords/>
  <dc:description/>
  <cp:lastModifiedBy>Szabó Dávid</cp:lastModifiedBy>
  <cp:lastPrinted>2010-05-05T08:10:32Z</cp:lastPrinted>
  <dcterms:created xsi:type="dcterms:W3CDTF">2002-04-04T07:57:07Z</dcterms:created>
  <dcterms:modified xsi:type="dcterms:W3CDTF">2020-03-23T08:59:52Z</dcterms:modified>
  <cp:category/>
  <cp:version/>
  <cp:contentType/>
  <cp:contentStatus/>
</cp:coreProperties>
</file>